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о месяцам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4" i="1"/>
  <c r="B19" s="1"/>
  <c r="J9"/>
  <c r="J10"/>
  <c r="J11"/>
  <c r="J12"/>
  <c r="J13"/>
  <c r="F14"/>
  <c r="B18" s="1"/>
  <c r="H14"/>
  <c r="B17" s="1"/>
  <c r="H2"/>
  <c r="H3"/>
  <c r="H4"/>
  <c r="H5"/>
  <c r="H6"/>
  <c r="H7"/>
  <c r="H8"/>
  <c r="H9"/>
  <c r="H10"/>
  <c r="H11"/>
  <c r="H12"/>
  <c r="H13"/>
  <c r="F2"/>
  <c r="F3"/>
  <c r="F4"/>
  <c r="F5"/>
  <c r="F6"/>
  <c r="F7"/>
  <c r="F8"/>
  <c r="F9"/>
  <c r="F10"/>
  <c r="F11"/>
  <c r="F12"/>
  <c r="F13"/>
  <c r="G14"/>
  <c r="B14"/>
</calcChain>
</file>

<file path=xl/sharedStrings.xml><?xml version="1.0" encoding="utf-8"?>
<sst xmlns="http://schemas.openxmlformats.org/spreadsheetml/2006/main" count="25" uniqueCount="24">
  <si>
    <t>Дата</t>
  </si>
  <si>
    <t>CTR (?)</t>
  </si>
  <si>
    <t>Переходы</t>
  </si>
  <si>
    <t>Показы</t>
  </si>
  <si>
    <t>0.053 %</t>
  </si>
  <si>
    <t>0.063 %</t>
  </si>
  <si>
    <t>0.099 %</t>
  </si>
  <si>
    <t>0.102 %</t>
  </si>
  <si>
    <t>0.097 %</t>
  </si>
  <si>
    <t>0.087 %</t>
  </si>
  <si>
    <t>0.137 %</t>
  </si>
  <si>
    <t>0.073 %</t>
  </si>
  <si>
    <t>0.067 %</t>
  </si>
  <si>
    <t>0.031 %</t>
  </si>
  <si>
    <t>0.028 %</t>
  </si>
  <si>
    <t>Кол-во агентов, принимавших участие в проектах</t>
  </si>
  <si>
    <t>Потрачено руб.</t>
  </si>
  <si>
    <t>Стоимость привлечения агента в среднем по месяцам</t>
  </si>
  <si>
    <t>Стоимость перехода в группу в среднем  по месяцам</t>
  </si>
  <si>
    <t>Новые посетители сайта - переходы с Контакта</t>
  </si>
  <si>
    <t>Стоимость перехода на сайт одного агента</t>
  </si>
  <si>
    <t>Стоимость привлечения одного выполняющего задания агента</t>
  </si>
  <si>
    <t>Стоимость перехода на сайт mytask.me</t>
  </si>
  <si>
    <t>Стоимость перехода в группу ВК руб.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</si>
</sst>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6">
    <font>
      <sz val="11"/>
      <color theme="1"/>
      <name val="Calibri"/>
      <family val="2"/>
      <charset val="204"/>
      <scheme val="minor"/>
    </font>
    <font>
      <b/>
      <sz val="8"/>
      <color rgb="FF51677A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3E9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rgb="FFEFF2F5"/>
      </left>
      <right/>
      <top/>
      <bottom style="medium">
        <color rgb="FFD3DBE1"/>
      </bottom>
      <diagonal/>
    </border>
    <border>
      <left/>
      <right/>
      <top/>
      <bottom style="medium">
        <color rgb="FFD3DB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" fontId="2" fillId="3" borderId="0" xfId="0" applyNumberFormat="1" applyFont="1" applyFill="1" applyBorder="1" applyAlignment="1">
      <alignment horizontal="left" indent="1"/>
    </xf>
    <xf numFmtId="3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17" fontId="2" fillId="3" borderId="0" xfId="0" applyNumberFormat="1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0" fillId="0" borderId="0" xfId="0" applyFont="1" applyFill="1" applyBorder="1"/>
    <xf numFmtId="0" fontId="3" fillId="0" borderId="0" xfId="0" applyFont="1" applyFill="1" applyBorder="1"/>
    <xf numFmtId="0" fontId="4" fillId="4" borderId="3" xfId="0" applyFont="1" applyFill="1" applyBorder="1" applyAlignment="1">
      <alignment wrapText="1"/>
    </xf>
    <xf numFmtId="1" fontId="3" fillId="3" borderId="0" xfId="0" applyNumberFormat="1" applyFont="1" applyFill="1"/>
    <xf numFmtId="1" fontId="3" fillId="0" borderId="0" xfId="0" applyNumberFormat="1" applyFont="1"/>
    <xf numFmtId="0" fontId="3" fillId="0" borderId="0" xfId="0" applyFont="1"/>
    <xf numFmtId="164" fontId="3" fillId="3" borderId="0" xfId="0" applyNumberFormat="1" applyFont="1" applyFill="1"/>
    <xf numFmtId="164" fontId="3" fillId="0" borderId="0" xfId="0" applyNumberFormat="1" applyFont="1"/>
    <xf numFmtId="3" fontId="5" fillId="3" borderId="3" xfId="0" applyNumberFormat="1" applyFont="1" applyFill="1" applyBorder="1" applyAlignment="1">
      <alignment horizontal="right" wrapText="1"/>
    </xf>
    <xf numFmtId="165" fontId="5" fillId="3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64" formatCode="0.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" formatCode="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left" vertical="bottom" textRotation="0" wrapText="0" indent="1" relativeIndent="0" justifyLastLine="0" shrinkToFit="0" mergeCell="0" readingOrder="0"/>
    </dxf>
    <dxf>
      <border outline="0">
        <left style="medium">
          <color rgb="FFD3DBE1"/>
        </left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theme="0"/>
        </patternFill>
      </fill>
    </dxf>
    <dxf>
      <border outline="0">
        <bottom style="medium">
          <color rgb="FFD3DB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51677A"/>
        <name val="Tahoma"/>
        <scheme val="none"/>
      </font>
      <fill>
        <patternFill patternType="solid">
          <fgColor indexed="64"/>
          <bgColor rgb="FFE3E9EE"/>
        </patternFill>
      </fill>
      <alignment horizontal="center" vertical="center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'По месяцам'!$H$1</c:f>
              <c:strCache>
                <c:ptCount val="1"/>
                <c:pt idx="0">
                  <c:v>Стоимость привлечения одного выполняющего задания агента</c:v>
                </c:pt>
              </c:strCache>
            </c:strRef>
          </c:tx>
          <c:marker>
            <c:symbol val="none"/>
          </c:marker>
          <c:trendline>
            <c:trendlineType val="linear"/>
          </c:trendline>
          <c:cat>
            <c:numRef>
              <c:f>'По месяцам'!$A$2:$A$13</c:f>
              <c:numCache>
                <c:formatCode>МММ.ГГ</c:formatCode>
                <c:ptCount val="12"/>
                <c:pt idx="0">
                  <c:v>41030</c:v>
                </c:pt>
                <c:pt idx="1">
                  <c:v>41061</c:v>
                </c:pt>
                <c:pt idx="2">
                  <c:v>41091</c:v>
                </c:pt>
                <c:pt idx="3">
                  <c:v>41122</c:v>
                </c:pt>
                <c:pt idx="4">
                  <c:v>41153</c:v>
                </c:pt>
                <c:pt idx="5">
                  <c:v>41183</c:v>
                </c:pt>
                <c:pt idx="6">
                  <c:v>41244</c:v>
                </c:pt>
                <c:pt idx="7">
                  <c:v>41334</c:v>
                </c:pt>
                <c:pt idx="8">
                  <c:v>41365</c:v>
                </c:pt>
                <c:pt idx="9">
                  <c:v>41395</c:v>
                </c:pt>
                <c:pt idx="10">
                  <c:v>41426</c:v>
                </c:pt>
                <c:pt idx="11">
                  <c:v>41456</c:v>
                </c:pt>
              </c:numCache>
            </c:numRef>
          </c:cat>
          <c:val>
            <c:numRef>
              <c:f>'По месяцам'!$H$2:$H$13</c:f>
              <c:numCache>
                <c:formatCode>0</c:formatCode>
                <c:ptCount val="12"/>
                <c:pt idx="0">
                  <c:v>862.10810810810813</c:v>
                </c:pt>
                <c:pt idx="1">
                  <c:v>459.72727272727275</c:v>
                </c:pt>
                <c:pt idx="2">
                  <c:v>383</c:v>
                </c:pt>
                <c:pt idx="3">
                  <c:v>264.68571428571431</c:v>
                </c:pt>
                <c:pt idx="4">
                  <c:v>457.28571428571428</c:v>
                </c:pt>
                <c:pt idx="5">
                  <c:v>592.95000000000005</c:v>
                </c:pt>
                <c:pt idx="6">
                  <c:v>365.60975609756099</c:v>
                </c:pt>
                <c:pt idx="7">
                  <c:v>938.2439024390244</c:v>
                </c:pt>
                <c:pt idx="8">
                  <c:v>427.88461538461536</c:v>
                </c:pt>
                <c:pt idx="9">
                  <c:v>1051.2857142857142</c:v>
                </c:pt>
                <c:pt idx="10">
                  <c:v>683.25</c:v>
                </c:pt>
                <c:pt idx="11">
                  <c:v>520.11111111111109</c:v>
                </c:pt>
              </c:numCache>
            </c:numRef>
          </c:val>
        </c:ser>
        <c:marker val="1"/>
        <c:axId val="96769152"/>
        <c:axId val="96770688"/>
      </c:lineChart>
      <c:dateAx>
        <c:axId val="96769152"/>
        <c:scaling>
          <c:orientation val="minMax"/>
        </c:scaling>
        <c:axPos val="b"/>
        <c:numFmt formatCode="МММ.ГГ" sourceLinked="1"/>
        <c:tickLblPos val="nextTo"/>
        <c:crossAx val="96770688"/>
        <c:crosses val="autoZero"/>
        <c:auto val="1"/>
        <c:lblOffset val="100"/>
      </c:dateAx>
      <c:valAx>
        <c:axId val="96770688"/>
        <c:scaling>
          <c:orientation val="minMax"/>
        </c:scaling>
        <c:axPos val="l"/>
        <c:majorGridlines/>
        <c:numFmt formatCode="0" sourceLinked="1"/>
        <c:tickLblPos val="nextTo"/>
        <c:crossAx val="96769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638174</xdr:colOff>
      <xdr:row>14</xdr:row>
      <xdr:rowOff>95250</xdr:rowOff>
    </xdr:from>
    <xdr:to>
      <xdr:col>10</xdr:col>
      <xdr:colOff>38100</xdr:colOff>
      <xdr:row>28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J14" totalsRowCount="1" headerRowDxfId="23" dataDxfId="21" headerRowBorderDxfId="22" tableBorderDxfId="20">
  <tableColumns count="10">
    <tableColumn id="1" name="Дата" dataDxfId="19" totalsRowDxfId="9"/>
    <tableColumn id="2" name="Потрачено руб." totalsRowFunction="custom" dataDxfId="18" totalsRowDxfId="8">
      <totalsRowFormula>SUM([Потрачено руб.])</totalsRowFormula>
    </tableColumn>
    <tableColumn id="3" name="CTR (?)" dataDxfId="17" totalsRowDxfId="7"/>
    <tableColumn id="4" name="Переходы" dataDxfId="16" totalsRowDxfId="6"/>
    <tableColumn id="5" name="Показы" dataDxfId="15" totalsRowDxfId="5"/>
    <tableColumn id="8" name="Стоимость перехода в группу ВК руб." totalsRowFunction="average" dataDxfId="14" totalsRowDxfId="4">
      <calculatedColumnFormula>B2/D2</calculatedColumnFormula>
    </tableColumn>
    <tableColumn id="6" name="Кол-во агентов, принимавших участие в проектах" totalsRowFunction="sum" dataDxfId="13" totalsRowDxfId="3"/>
    <tableColumn id="7" name="Стоимость привлечения одного выполняющего задания агента" totalsRowFunction="average" dataDxfId="12" totalsRowDxfId="2">
      <calculatedColumnFormula>B2/G2</calculatedColumnFormula>
    </tableColumn>
    <tableColumn id="9" name="Новые посетители сайта - переходы с Контакта" dataDxfId="11" totalsRowDxfId="1"/>
    <tableColumn id="10" name="Стоимость перехода на сайт одного агента" totalsRowFunction="average" dataDxfId="10" totalsRowDxfId="0">
      <calculatedColumnFormula>B2/I2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7" sqref="H7"/>
    </sheetView>
  </sheetViews>
  <sheetFormatPr defaultRowHeight="15"/>
  <cols>
    <col min="1" max="1" width="18.42578125" customWidth="1"/>
    <col min="2" max="2" width="17.42578125" customWidth="1"/>
    <col min="3" max="3" width="12.28515625" customWidth="1"/>
    <col min="4" max="4" width="16.42578125" customWidth="1"/>
    <col min="5" max="5" width="19" customWidth="1"/>
    <col min="6" max="6" width="18.7109375" customWidth="1"/>
    <col min="7" max="7" width="15.85546875" customWidth="1"/>
    <col min="8" max="8" width="17" customWidth="1"/>
    <col min="9" max="9" width="16.28515625" customWidth="1"/>
    <col min="10" max="10" width="16.85546875" customWidth="1"/>
  </cols>
  <sheetData>
    <row r="1" spans="1:10" ht="53.25" thickBot="1">
      <c r="A1" s="1" t="s">
        <v>0</v>
      </c>
      <c r="B1" s="2" t="s">
        <v>16</v>
      </c>
      <c r="C1" s="2" t="s">
        <v>1</v>
      </c>
      <c r="D1" s="2" t="s">
        <v>2</v>
      </c>
      <c r="E1" s="2" t="s">
        <v>3</v>
      </c>
      <c r="F1" s="1" t="s">
        <v>23</v>
      </c>
      <c r="G1" s="1" t="s">
        <v>15</v>
      </c>
      <c r="H1" s="1" t="s">
        <v>21</v>
      </c>
      <c r="I1" s="1" t="s">
        <v>19</v>
      </c>
      <c r="J1" s="1" t="s">
        <v>20</v>
      </c>
    </row>
    <row r="2" spans="1:10">
      <c r="A2" s="3">
        <v>41030</v>
      </c>
      <c r="B2" s="4">
        <v>31898</v>
      </c>
      <c r="C2" s="5" t="s">
        <v>4</v>
      </c>
      <c r="D2" s="4">
        <v>12962</v>
      </c>
      <c r="E2" s="4">
        <v>24318453</v>
      </c>
      <c r="F2" s="4">
        <f t="shared" ref="F2:F13" si="0">B2/D2</f>
        <v>2.4608856657923162</v>
      </c>
      <c r="G2" s="6">
        <v>37</v>
      </c>
      <c r="H2" s="14">
        <f>B2/G2</f>
        <v>862.10810810810813</v>
      </c>
      <c r="I2" s="7">
        <v>0</v>
      </c>
      <c r="J2" s="17">
        <v>0</v>
      </c>
    </row>
    <row r="3" spans="1:10">
      <c r="A3" s="3">
        <v>41061</v>
      </c>
      <c r="B3" s="4">
        <v>10114</v>
      </c>
      <c r="C3" s="5" t="s">
        <v>5</v>
      </c>
      <c r="D3" s="4">
        <v>3730</v>
      </c>
      <c r="E3" s="4">
        <v>5953454</v>
      </c>
      <c r="F3" s="4">
        <f t="shared" si="0"/>
        <v>2.7115281501340482</v>
      </c>
      <c r="G3" s="7">
        <v>22</v>
      </c>
      <c r="H3" s="14">
        <f t="shared" ref="H3:H13" si="1">B3/G3</f>
        <v>459.72727272727275</v>
      </c>
      <c r="I3" s="7">
        <v>0</v>
      </c>
      <c r="J3" s="17">
        <v>0</v>
      </c>
    </row>
    <row r="4" spans="1:10">
      <c r="A4" s="3">
        <v>41091</v>
      </c>
      <c r="B4" s="4">
        <v>4213</v>
      </c>
      <c r="C4" s="5" t="s">
        <v>6</v>
      </c>
      <c r="D4" s="4">
        <v>1462</v>
      </c>
      <c r="E4" s="4">
        <v>1471001</v>
      </c>
      <c r="F4" s="4">
        <f t="shared" si="0"/>
        <v>2.8816689466484267</v>
      </c>
      <c r="G4" s="7">
        <v>11</v>
      </c>
      <c r="H4" s="14">
        <f t="shared" si="1"/>
        <v>383</v>
      </c>
      <c r="I4" s="7">
        <v>0</v>
      </c>
      <c r="J4" s="17">
        <v>0</v>
      </c>
    </row>
    <row r="5" spans="1:10">
      <c r="A5" s="3">
        <v>41122</v>
      </c>
      <c r="B5" s="4">
        <v>9264</v>
      </c>
      <c r="C5" s="5" t="s">
        <v>7</v>
      </c>
      <c r="D5" s="4">
        <v>2757</v>
      </c>
      <c r="E5" s="4">
        <v>2698568</v>
      </c>
      <c r="F5" s="4">
        <f t="shared" si="0"/>
        <v>3.3601741022850926</v>
      </c>
      <c r="G5" s="7">
        <v>35</v>
      </c>
      <c r="H5" s="14">
        <f t="shared" si="1"/>
        <v>264.68571428571431</v>
      </c>
      <c r="I5" s="7">
        <v>0</v>
      </c>
      <c r="J5" s="17">
        <v>0</v>
      </c>
    </row>
    <row r="6" spans="1:10">
      <c r="A6" s="3">
        <v>41153</v>
      </c>
      <c r="B6" s="4">
        <v>3201</v>
      </c>
      <c r="C6" s="5" t="s">
        <v>8</v>
      </c>
      <c r="D6" s="5">
        <v>696</v>
      </c>
      <c r="E6" s="4">
        <v>715096</v>
      </c>
      <c r="F6" s="4">
        <f t="shared" si="0"/>
        <v>4.5991379310344831</v>
      </c>
      <c r="G6" s="7">
        <v>7</v>
      </c>
      <c r="H6" s="14">
        <f t="shared" si="1"/>
        <v>457.28571428571428</v>
      </c>
      <c r="I6" s="7">
        <v>0</v>
      </c>
      <c r="J6" s="17">
        <v>0</v>
      </c>
    </row>
    <row r="7" spans="1:10">
      <c r="A7" s="3">
        <v>41183</v>
      </c>
      <c r="B7" s="4">
        <v>11859</v>
      </c>
      <c r="C7" s="5" t="s">
        <v>9</v>
      </c>
      <c r="D7" s="4">
        <v>2747</v>
      </c>
      <c r="E7" s="4">
        <v>3155986</v>
      </c>
      <c r="F7" s="4">
        <f t="shared" si="0"/>
        <v>4.3170731707317076</v>
      </c>
      <c r="G7" s="7">
        <v>20</v>
      </c>
      <c r="H7" s="14">
        <f t="shared" si="1"/>
        <v>592.95000000000005</v>
      </c>
      <c r="I7" s="7">
        <v>0</v>
      </c>
      <c r="J7" s="17">
        <v>0</v>
      </c>
    </row>
    <row r="8" spans="1:10">
      <c r="A8" s="3">
        <v>41244</v>
      </c>
      <c r="B8" s="4">
        <v>14990</v>
      </c>
      <c r="C8" s="5" t="s">
        <v>10</v>
      </c>
      <c r="D8" s="4">
        <v>4194</v>
      </c>
      <c r="E8" s="4">
        <v>3056768</v>
      </c>
      <c r="F8" s="4">
        <f t="shared" si="0"/>
        <v>3.5741535526943253</v>
      </c>
      <c r="G8" s="7">
        <v>41</v>
      </c>
      <c r="H8" s="14">
        <f t="shared" si="1"/>
        <v>365.60975609756099</v>
      </c>
      <c r="I8" s="7">
        <v>0</v>
      </c>
      <c r="J8" s="17">
        <v>0</v>
      </c>
    </row>
    <row r="9" spans="1:10">
      <c r="A9" s="3">
        <v>41334</v>
      </c>
      <c r="B9" s="4">
        <v>38468</v>
      </c>
      <c r="C9" s="5" t="s">
        <v>11</v>
      </c>
      <c r="D9" s="4">
        <v>12804</v>
      </c>
      <c r="E9" s="4">
        <v>17639751</v>
      </c>
      <c r="F9" s="4">
        <f t="shared" si="0"/>
        <v>3.0043736332396125</v>
      </c>
      <c r="G9" s="7">
        <v>41</v>
      </c>
      <c r="H9" s="14">
        <f t="shared" si="1"/>
        <v>938.2439024390244</v>
      </c>
      <c r="I9" s="7">
        <v>1070</v>
      </c>
      <c r="J9" s="17">
        <f t="shared" ref="J9:J13" si="2">B9/I9</f>
        <v>35.951401869158879</v>
      </c>
    </row>
    <row r="10" spans="1:10">
      <c r="A10" s="3">
        <v>41365</v>
      </c>
      <c r="B10" s="4">
        <v>22250</v>
      </c>
      <c r="C10" s="5" t="s">
        <v>12</v>
      </c>
      <c r="D10" s="4">
        <v>4507</v>
      </c>
      <c r="E10" s="4">
        <v>6682273</v>
      </c>
      <c r="F10" s="4">
        <f t="shared" si="0"/>
        <v>4.9367650321721763</v>
      </c>
      <c r="G10" s="7">
        <v>52</v>
      </c>
      <c r="H10" s="14">
        <f t="shared" si="1"/>
        <v>427.88461538461536</v>
      </c>
      <c r="I10" s="7">
        <v>1415</v>
      </c>
      <c r="J10" s="17">
        <f t="shared" si="2"/>
        <v>15.724381625441696</v>
      </c>
    </row>
    <row r="11" spans="1:10">
      <c r="A11" s="3">
        <v>41395</v>
      </c>
      <c r="B11" s="4">
        <v>22077</v>
      </c>
      <c r="C11" s="5" t="s">
        <v>13</v>
      </c>
      <c r="D11" s="4">
        <v>3614</v>
      </c>
      <c r="E11" s="4">
        <v>11662739</v>
      </c>
      <c r="F11" s="4">
        <f t="shared" si="0"/>
        <v>6.1087437742114004</v>
      </c>
      <c r="G11" s="7">
        <v>21</v>
      </c>
      <c r="H11" s="14">
        <f t="shared" si="1"/>
        <v>1051.2857142857142</v>
      </c>
      <c r="I11" s="7">
        <v>1186</v>
      </c>
      <c r="J11" s="17">
        <f t="shared" si="2"/>
        <v>18.614671163575043</v>
      </c>
    </row>
    <row r="12" spans="1:10">
      <c r="A12" s="3">
        <v>41426</v>
      </c>
      <c r="B12" s="4">
        <v>27330</v>
      </c>
      <c r="C12" s="5" t="s">
        <v>13</v>
      </c>
      <c r="D12" s="4">
        <v>2239</v>
      </c>
      <c r="E12" s="4">
        <v>7322272</v>
      </c>
      <c r="F12" s="4">
        <f t="shared" si="0"/>
        <v>12.206342117016526</v>
      </c>
      <c r="G12" s="7">
        <v>40</v>
      </c>
      <c r="H12" s="14">
        <f t="shared" si="1"/>
        <v>683.25</v>
      </c>
      <c r="I12" s="7">
        <v>977</v>
      </c>
      <c r="J12" s="17">
        <f t="shared" si="2"/>
        <v>27.973387922210851</v>
      </c>
    </row>
    <row r="13" spans="1:10">
      <c r="A13" s="3">
        <v>41456</v>
      </c>
      <c r="B13" s="4">
        <v>4681</v>
      </c>
      <c r="C13" s="5" t="s">
        <v>14</v>
      </c>
      <c r="D13" s="5">
        <v>250</v>
      </c>
      <c r="E13" s="4">
        <v>895095</v>
      </c>
      <c r="F13" s="4">
        <f t="shared" si="0"/>
        <v>18.724</v>
      </c>
      <c r="G13" s="7">
        <v>9</v>
      </c>
      <c r="H13" s="14">
        <f t="shared" si="1"/>
        <v>520.11111111111109</v>
      </c>
      <c r="I13" s="7">
        <v>286</v>
      </c>
      <c r="J13" s="17">
        <f t="shared" si="2"/>
        <v>16.367132867132867</v>
      </c>
    </row>
    <row r="14" spans="1:10">
      <c r="A14" s="8"/>
      <c r="B14" s="9">
        <f>SUM([Потрачено руб.])</f>
        <v>200345</v>
      </c>
      <c r="C14" s="10"/>
      <c r="D14" s="11"/>
      <c r="E14" s="9"/>
      <c r="F14" s="9">
        <f>SUBTOTAL(101,[Стоимость перехода в группу ВК руб.])</f>
        <v>5.740403839663343</v>
      </c>
      <c r="G14" s="12">
        <f>SUBTOTAL(109,[Кол-во агентов, принимавших участие в проектах])</f>
        <v>336</v>
      </c>
      <c r="H14" s="15">
        <f>SUBTOTAL(101,[Стоимость привлечения одного выполняющего задания агента])</f>
        <v>583.84515906040303</v>
      </c>
      <c r="I14" s="16"/>
      <c r="J14" s="18">
        <f>SUBTOTAL(101,[Стоимость перехода на сайт одного агента])</f>
        <v>9.5525812872932772</v>
      </c>
    </row>
    <row r="17" spans="1:2" ht="60" customHeight="1">
      <c r="A17" s="13" t="s">
        <v>17</v>
      </c>
      <c r="B17" s="19">
        <f>Таблица1[[#Totals],[Стоимость привлечения одного выполняющего задания агента]]</f>
        <v>583.84515906040303</v>
      </c>
    </row>
    <row r="18" spans="1:2" ht="78.75">
      <c r="A18" s="13" t="s">
        <v>18</v>
      </c>
      <c r="B18" s="19">
        <f>Таблица1[[#Totals],[Стоимость перехода в группу ВК руб.]]</f>
        <v>5.740403839663343</v>
      </c>
    </row>
    <row r="19" spans="1:2" ht="47.25">
      <c r="A19" s="13" t="s">
        <v>22</v>
      </c>
      <c r="B19" s="20">
        <f>Таблица1[[#Totals],[Стоимость перехода на сайт одного агента]]</f>
        <v>9.5525812872932772</v>
      </c>
    </row>
  </sheetData>
  <pageMargins left="0.7" right="0.7" top="0.75" bottom="0.75" header="0.3" footer="0.3"/>
  <pageSetup paperSize="9" orientation="portrait" horizontalDpi="180" verticalDpi="18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месяцам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2013-07-18T13:19:41Z</dcterms:modified>
</cp:coreProperties>
</file>